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linvestcz-my.sharepoint.com/personal/lucie_lukasova_alinvest_cz/Documents/Dokumenty/00_Dokumenty/Výběrové řízení/2025/Alfagen/Montáže elektro/ZD/Příloha 5_Položkové rozpočty_montáže E/01_Tyče/"/>
    </mc:Choice>
  </mc:AlternateContent>
  <xr:revisionPtr revIDLastSave="115" documentId="13_ncr:1_{CE3A5FCD-451A-4413-BFF2-46F49F7845C6}" xr6:coauthVersionLast="47" xr6:coauthVersionMax="47" xr10:uidLastSave="{BF31A967-8CC3-40DC-A5E7-EFC21F82CF43}"/>
  <bookViews>
    <workbookView xWindow="-120" yWindow="-120" windowWidth="38640" windowHeight="21120" xr2:uid="{42AA8E76-A7B2-42AE-B65B-916CED1B6EDC}"/>
  </bookViews>
  <sheets>
    <sheet name="Cable Tray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6" i="2" l="1"/>
  <c r="E16" i="2" s="1"/>
  <c r="A15" i="2"/>
  <c r="E15" i="2" s="1"/>
  <c r="A28" i="2"/>
  <c r="E28" i="2" s="1"/>
  <c r="A27" i="2"/>
  <c r="E27" i="2" s="1"/>
  <c r="A26" i="2"/>
  <c r="E26" i="2" s="1"/>
  <c r="A25" i="2"/>
  <c r="E25" i="2" s="1"/>
  <c r="A24" i="2"/>
  <c r="E24" i="2" s="1"/>
  <c r="A23" i="2"/>
  <c r="E23" i="2" s="1"/>
  <c r="A22" i="2"/>
  <c r="E22" i="2" s="1"/>
  <c r="A21" i="2"/>
  <c r="E21" i="2" s="1"/>
  <c r="A20" i="2"/>
  <c r="A19" i="2"/>
  <c r="A18" i="2"/>
  <c r="A17" i="2"/>
  <c r="E4" i="2"/>
  <c r="E12" i="2"/>
  <c r="E20" i="2"/>
  <c r="E19" i="2"/>
  <c r="E18" i="2"/>
  <c r="E17" i="2"/>
  <c r="E6" i="2"/>
  <c r="E7" i="2"/>
  <c r="E8" i="2"/>
  <c r="E9" i="2"/>
  <c r="E10" i="2"/>
  <c r="E11" i="2"/>
  <c r="E5" i="2"/>
  <c r="E14" i="2" l="1"/>
  <c r="E29" i="2" s="1"/>
</calcChain>
</file>

<file path=xl/sharedStrings.xml><?xml version="1.0" encoding="utf-8"?>
<sst xmlns="http://schemas.openxmlformats.org/spreadsheetml/2006/main" count="41" uniqueCount="37">
  <si>
    <t>T-piece 600x60</t>
  </si>
  <si>
    <t>T-piece 300x60</t>
  </si>
  <si>
    <t>Wall bracket 410mm</t>
  </si>
  <si>
    <t>Wall bracket 310mm</t>
  </si>
  <si>
    <t>Wall bracket 210mm</t>
  </si>
  <si>
    <t>Cable trays for AIB</t>
  </si>
  <si>
    <t>Description</t>
  </si>
  <si>
    <t>Longitudinal connector  600mm</t>
  </si>
  <si>
    <t>Longitudinal connector  400mm</t>
  </si>
  <si>
    <t>Longitudinal connector  300mm</t>
  </si>
  <si>
    <t>Longitudinal connector  200mm</t>
  </si>
  <si>
    <t xml:space="preserve">Truss-head bolt with nut </t>
  </si>
  <si>
    <t>Accessories for cable trays</t>
  </si>
  <si>
    <t>Remark</t>
  </si>
  <si>
    <t>For the 400mm tracks, a support spacing of 1.5 meters
results in a load per meter of 1.35kN/m</t>
  </si>
  <si>
    <t>For the 300mm tracks, a support spacing of 1.5 meters
results in a load per meter of 1kN/m</t>
  </si>
  <si>
    <t>Cable tray 600x60x3050 Sheet thickness 0,9mm</t>
  </si>
  <si>
    <t>Cable tray 400x60x3050 Sheet thickness 0,9mm</t>
  </si>
  <si>
    <t>Cable tray 300x60x3050 Sheet thickness 0,75mm</t>
  </si>
  <si>
    <t>Cable tray 200x60x3050 Sheet thickness 0,75mm</t>
  </si>
  <si>
    <t>For the 200mm tracks, a support spacing of 1.5 meters
results in a load per meter of 1kN/m</t>
  </si>
  <si>
    <t>Wide-span cable tray 600x110 Sheet thickness 2mm</t>
  </si>
  <si>
    <t>Wide-span cable tray 400x110 Sheet thickness 2mm</t>
  </si>
  <si>
    <t>Wall bracket for wide span trays 600</t>
  </si>
  <si>
    <t>Wall bracket for wide span trays 400</t>
  </si>
  <si>
    <t>For the 400mm tracks, a support spacing of 6 meters
results in a load per meter of 1kN/m</t>
  </si>
  <si>
    <t>For the 600mm tracks, a support spacing of 6 meters
results in a load per meter of 1kN/m</t>
  </si>
  <si>
    <t>Mounting clamp, horizontal</t>
  </si>
  <si>
    <t>Profielschine 600 for floor mounting</t>
  </si>
  <si>
    <t>Quantity [Pcs.]</t>
  </si>
  <si>
    <t>Celkový součet</t>
  </si>
  <si>
    <t>Wide-span cable ladder 800x60x6000</t>
  </si>
  <si>
    <t>'+ Mounting hardware</t>
  </si>
  <si>
    <t>Cable ladder 800x60x6000 mm</t>
  </si>
  <si>
    <t>Tyče - Packagingunit Cabletrays</t>
  </si>
  <si>
    <t>Jednotková cena v Kč bez DPH</t>
  </si>
  <si>
    <t>Cena celkem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</si>
</sst>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&quot;Stk.&quot;"/>
    <numFmt numFmtId="165" formatCode="0.000"/>
    <numFmt numFmtId="166" formatCode="0.0000"/>
  </numFmts>
  <fonts count="7" x14ac:knownFonts="1">
    <font>
      <sz val="11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20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0" borderId="1" xfId="0" applyBorder="1"/>
    <xf numFmtId="0" fontId="3" fillId="0" borderId="1" xfId="0" applyFont="1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wrapText="1"/>
    </xf>
    <xf numFmtId="0" fontId="1" fillId="3" borderId="1" xfId="0" applyFont="1" applyFill="1" applyBorder="1" applyAlignment="1">
      <alignment horizontal="center" wrapText="1"/>
    </xf>
    <xf numFmtId="164" fontId="1" fillId="3" borderId="1" xfId="0" applyNumberFormat="1" applyFont="1" applyFill="1" applyBorder="1" applyAlignment="1">
      <alignment horizontal="center" wrapText="1"/>
    </xf>
    <xf numFmtId="0" fontId="5" fillId="0" borderId="0" xfId="0" applyFont="1"/>
    <xf numFmtId="0" fontId="1" fillId="2" borderId="1" xfId="0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 wrapText="1"/>
    </xf>
    <xf numFmtId="0" fontId="0" fillId="0" borderId="2" xfId="0" applyBorder="1"/>
    <xf numFmtId="0" fontId="6" fillId="0" borderId="4" xfId="0" applyFont="1" applyBorder="1"/>
    <xf numFmtId="0" fontId="4" fillId="0" borderId="5" xfId="0" applyFont="1" applyBorder="1"/>
    <xf numFmtId="4" fontId="4" fillId="0" borderId="1" xfId="0" applyNumberFormat="1" applyFont="1" applyBorder="1"/>
    <xf numFmtId="4" fontId="0" fillId="0" borderId="1" xfId="0" applyNumberFormat="1" applyBorder="1"/>
    <xf numFmtId="4" fontId="0" fillId="2" borderId="1" xfId="0" applyNumberFormat="1" applyFill="1" applyBorder="1"/>
    <xf numFmtId="4" fontId="0" fillId="0" borderId="2" xfId="0" applyNumberFormat="1" applyBorder="1"/>
    <xf numFmtId="4" fontId="6" fillId="0" borderId="3" xfId="0" applyNumberFormat="1" applyFont="1" applyBorder="1"/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1FE2F-3C7C-4F41-88AE-4D714048CB78}">
  <dimension ref="A1:K29"/>
  <sheetViews>
    <sheetView tabSelected="1" zoomScale="90" zoomScaleNormal="90" workbookViewId="0">
      <selection activeCell="H22" sqref="H22"/>
    </sheetView>
  </sheetViews>
  <sheetFormatPr defaultColWidth="11.42578125" defaultRowHeight="15" x14ac:dyDescent="0.25"/>
  <cols>
    <col min="1" max="1" width="14.5703125" bestFit="1" customWidth="1"/>
    <col min="2" max="2" width="44.42578125" bestFit="1" customWidth="1"/>
    <col min="3" max="3" width="47.28515625" customWidth="1"/>
    <col min="4" max="4" width="16" customWidth="1"/>
    <col min="5" max="5" width="15" customWidth="1"/>
    <col min="7" max="7" width="13" bestFit="1" customWidth="1"/>
    <col min="8" max="9" width="11.5703125" style="2"/>
    <col min="10" max="10" width="13.7109375" customWidth="1"/>
  </cols>
  <sheetData>
    <row r="1" spans="1:11" ht="26.25" x14ac:dyDescent="0.4">
      <c r="A1" s="11" t="s">
        <v>34</v>
      </c>
    </row>
    <row r="2" spans="1:11" ht="56.25" x14ac:dyDescent="0.3">
      <c r="D2" s="9" t="s">
        <v>35</v>
      </c>
      <c r="E2" s="10" t="s">
        <v>36</v>
      </c>
      <c r="G2" s="1"/>
      <c r="J2" s="3"/>
      <c r="K2" s="1"/>
    </row>
    <row r="3" spans="1:11" ht="26.25" x14ac:dyDescent="0.4">
      <c r="A3" s="23" t="s">
        <v>5</v>
      </c>
      <c r="B3" s="23"/>
      <c r="C3" s="23"/>
      <c r="D3" s="12"/>
      <c r="E3" s="13"/>
      <c r="G3" s="1"/>
      <c r="J3" s="4"/>
      <c r="K3" s="1"/>
    </row>
    <row r="4" spans="1:11" ht="15.75" x14ac:dyDescent="0.25">
      <c r="A4" s="6" t="s">
        <v>29</v>
      </c>
      <c r="B4" s="6" t="s">
        <v>6</v>
      </c>
      <c r="C4" s="6" t="s">
        <v>13</v>
      </c>
      <c r="D4" s="18"/>
      <c r="E4" s="17">
        <f>SUM(E5:E12)</f>
        <v>0</v>
      </c>
    </row>
    <row r="5" spans="1:11" x14ac:dyDescent="0.25">
      <c r="A5" s="22">
        <v>66</v>
      </c>
      <c r="B5" s="5" t="s">
        <v>16</v>
      </c>
      <c r="C5" s="5"/>
      <c r="D5" s="18"/>
      <c r="E5" s="18">
        <f>A5*D5</f>
        <v>0</v>
      </c>
    </row>
    <row r="6" spans="1:11" x14ac:dyDescent="0.25">
      <c r="A6" s="22">
        <v>50</v>
      </c>
      <c r="B6" s="5" t="s">
        <v>17</v>
      </c>
      <c r="C6" s="5"/>
      <c r="D6" s="18"/>
      <c r="E6" s="18">
        <f t="shared" ref="E6:E28" si="0">A6*D6</f>
        <v>0</v>
      </c>
    </row>
    <row r="7" spans="1:11" x14ac:dyDescent="0.25">
      <c r="A7" s="22">
        <v>72</v>
      </c>
      <c r="B7" s="5" t="s">
        <v>18</v>
      </c>
      <c r="C7" s="5"/>
      <c r="D7" s="18"/>
      <c r="E7" s="18">
        <f t="shared" si="0"/>
        <v>0</v>
      </c>
    </row>
    <row r="8" spans="1:11" x14ac:dyDescent="0.25">
      <c r="A8" s="22">
        <v>11</v>
      </c>
      <c r="B8" s="5" t="s">
        <v>19</v>
      </c>
      <c r="C8" s="5"/>
      <c r="D8" s="18"/>
      <c r="E8" s="18">
        <f t="shared" si="0"/>
        <v>0</v>
      </c>
    </row>
    <row r="9" spans="1:11" x14ac:dyDescent="0.25">
      <c r="A9" s="22">
        <v>11</v>
      </c>
      <c r="B9" s="5" t="s">
        <v>21</v>
      </c>
      <c r="C9" s="5"/>
      <c r="D9" s="18"/>
      <c r="E9" s="18">
        <f t="shared" si="0"/>
        <v>0</v>
      </c>
    </row>
    <row r="10" spans="1:11" x14ac:dyDescent="0.25">
      <c r="A10" s="22">
        <v>11</v>
      </c>
      <c r="B10" s="5" t="s">
        <v>22</v>
      </c>
      <c r="C10" s="5"/>
      <c r="D10" s="18"/>
      <c r="E10" s="18">
        <f t="shared" si="0"/>
        <v>0</v>
      </c>
    </row>
    <row r="11" spans="1:11" x14ac:dyDescent="0.25">
      <c r="A11" s="22">
        <v>9</v>
      </c>
      <c r="B11" s="5" t="s">
        <v>31</v>
      </c>
      <c r="C11" s="5" t="s">
        <v>32</v>
      </c>
      <c r="D11" s="18"/>
      <c r="E11" s="18">
        <f t="shared" si="0"/>
        <v>0</v>
      </c>
    </row>
    <row r="12" spans="1:11" x14ac:dyDescent="0.25">
      <c r="A12" s="22">
        <v>4</v>
      </c>
      <c r="B12" s="5" t="s">
        <v>33</v>
      </c>
      <c r="C12" s="5" t="s">
        <v>32</v>
      </c>
      <c r="D12" s="18"/>
      <c r="E12" s="18">
        <f>A12*D12</f>
        <v>0</v>
      </c>
    </row>
    <row r="13" spans="1:11" ht="26.25" x14ac:dyDescent="0.4">
      <c r="A13" s="23" t="s">
        <v>12</v>
      </c>
      <c r="B13" s="23"/>
      <c r="C13" s="23"/>
      <c r="D13" s="19"/>
      <c r="E13" s="19"/>
    </row>
    <row r="14" spans="1:11" ht="15.75" x14ac:dyDescent="0.25">
      <c r="A14" s="6" t="s">
        <v>29</v>
      </c>
      <c r="B14" s="6" t="s">
        <v>6</v>
      </c>
      <c r="C14" s="6" t="s">
        <v>13</v>
      </c>
      <c r="D14" s="18"/>
      <c r="E14" s="17">
        <f>SUM(E15:E28)</f>
        <v>0</v>
      </c>
    </row>
    <row r="15" spans="1:11" x14ac:dyDescent="0.25">
      <c r="A15" s="7">
        <f>2*66</f>
        <v>132</v>
      </c>
      <c r="B15" s="5" t="s">
        <v>7</v>
      </c>
      <c r="C15" s="5"/>
      <c r="D15" s="18"/>
      <c r="E15" s="18">
        <f t="shared" si="0"/>
        <v>0</v>
      </c>
    </row>
    <row r="16" spans="1:11" x14ac:dyDescent="0.25">
      <c r="A16" s="7">
        <f>2*44</f>
        <v>88</v>
      </c>
      <c r="B16" s="5" t="s">
        <v>8</v>
      </c>
      <c r="C16" s="5"/>
      <c r="D16" s="18"/>
      <c r="E16" s="18">
        <f t="shared" si="0"/>
        <v>0</v>
      </c>
    </row>
    <row r="17" spans="1:10" x14ac:dyDescent="0.25">
      <c r="A17" s="7">
        <f>2*66</f>
        <v>132</v>
      </c>
      <c r="B17" s="5" t="s">
        <v>9</v>
      </c>
      <c r="C17" s="5"/>
      <c r="D17" s="18"/>
      <c r="E17" s="18">
        <f t="shared" si="0"/>
        <v>0</v>
      </c>
      <c r="J17" s="2"/>
    </row>
    <row r="18" spans="1:10" x14ac:dyDescent="0.25">
      <c r="A18" s="7">
        <f>2*3</f>
        <v>6</v>
      </c>
      <c r="B18" s="5" t="s">
        <v>10</v>
      </c>
      <c r="C18" s="5"/>
      <c r="D18" s="18"/>
      <c r="E18" s="18">
        <f t="shared" si="0"/>
        <v>0</v>
      </c>
      <c r="J18" s="2"/>
    </row>
    <row r="19" spans="1:10" x14ac:dyDescent="0.25">
      <c r="A19" s="7">
        <f>2*6</f>
        <v>12</v>
      </c>
      <c r="B19" s="5" t="s">
        <v>0</v>
      </c>
      <c r="C19" s="5"/>
      <c r="D19" s="18"/>
      <c r="E19" s="18">
        <f t="shared" si="0"/>
        <v>0</v>
      </c>
    </row>
    <row r="20" spans="1:10" x14ac:dyDescent="0.25">
      <c r="A20" s="7">
        <f>2*6</f>
        <v>12</v>
      </c>
      <c r="B20" s="5" t="s">
        <v>1</v>
      </c>
      <c r="C20" s="5"/>
      <c r="D20" s="18"/>
      <c r="E20" s="18">
        <f t="shared" si="0"/>
        <v>0</v>
      </c>
      <c r="J20" s="2"/>
    </row>
    <row r="21" spans="1:10" ht="45" x14ac:dyDescent="0.25">
      <c r="A21" s="7">
        <f>2*88</f>
        <v>176</v>
      </c>
      <c r="B21" s="5" t="s">
        <v>2</v>
      </c>
      <c r="C21" s="8" t="s">
        <v>14</v>
      </c>
      <c r="D21" s="18"/>
      <c r="E21" s="18">
        <f t="shared" si="0"/>
        <v>0</v>
      </c>
      <c r="J21" s="2"/>
    </row>
    <row r="22" spans="1:10" ht="45" x14ac:dyDescent="0.25">
      <c r="A22" s="7">
        <f>2*127</f>
        <v>254</v>
      </c>
      <c r="B22" s="5" t="s">
        <v>3</v>
      </c>
      <c r="C22" s="8" t="s">
        <v>15</v>
      </c>
      <c r="D22" s="18"/>
      <c r="E22" s="18">
        <f t="shared" si="0"/>
        <v>0</v>
      </c>
    </row>
    <row r="23" spans="1:10" ht="45" x14ac:dyDescent="0.25">
      <c r="A23" s="7">
        <f>2*22</f>
        <v>44</v>
      </c>
      <c r="B23" s="5" t="s">
        <v>4</v>
      </c>
      <c r="C23" s="8" t="s">
        <v>20</v>
      </c>
      <c r="D23" s="18"/>
      <c r="E23" s="18">
        <f t="shared" si="0"/>
        <v>0</v>
      </c>
    </row>
    <row r="24" spans="1:10" ht="45" x14ac:dyDescent="0.25">
      <c r="A24" s="7">
        <f>2*11</f>
        <v>22</v>
      </c>
      <c r="B24" s="5" t="s">
        <v>23</v>
      </c>
      <c r="C24" s="8" t="s">
        <v>26</v>
      </c>
      <c r="D24" s="18"/>
      <c r="E24" s="18">
        <f t="shared" si="0"/>
        <v>0</v>
      </c>
    </row>
    <row r="25" spans="1:10" ht="45" x14ac:dyDescent="0.25">
      <c r="A25" s="7">
        <f>2*11</f>
        <v>22</v>
      </c>
      <c r="B25" s="5" t="s">
        <v>24</v>
      </c>
      <c r="C25" s="8" t="s">
        <v>25</v>
      </c>
      <c r="D25" s="18"/>
      <c r="E25" s="18">
        <f t="shared" si="0"/>
        <v>0</v>
      </c>
    </row>
    <row r="26" spans="1:10" x14ac:dyDescent="0.25">
      <c r="A26" s="7">
        <f>2*99</f>
        <v>198</v>
      </c>
      <c r="B26" s="5" t="s">
        <v>28</v>
      </c>
      <c r="C26" s="8"/>
      <c r="D26" s="18"/>
      <c r="E26" s="18">
        <f t="shared" si="0"/>
        <v>0</v>
      </c>
    </row>
    <row r="27" spans="1:10" x14ac:dyDescent="0.25">
      <c r="A27" s="7">
        <f>2*22</f>
        <v>44</v>
      </c>
      <c r="B27" s="5" t="s">
        <v>27</v>
      </c>
      <c r="C27" s="8"/>
      <c r="D27" s="18"/>
      <c r="E27" s="18">
        <f t="shared" si="0"/>
        <v>0</v>
      </c>
    </row>
    <row r="28" spans="1:10" ht="15.75" thickBot="1" x14ac:dyDescent="0.3">
      <c r="A28" s="7">
        <f>2*440</f>
        <v>880</v>
      </c>
      <c r="B28" s="5" t="s">
        <v>11</v>
      </c>
      <c r="C28" s="14"/>
      <c r="D28" s="20"/>
      <c r="E28" s="20">
        <f t="shared" si="0"/>
        <v>0</v>
      </c>
    </row>
    <row r="29" spans="1:10" ht="19.5" thickBot="1" x14ac:dyDescent="0.35">
      <c r="C29" s="15" t="s">
        <v>30</v>
      </c>
      <c r="D29" s="16"/>
      <c r="E29" s="21">
        <f>E14+E4</f>
        <v>0</v>
      </c>
    </row>
  </sheetData>
  <mergeCells count="2">
    <mergeCell ref="A3:C3"/>
    <mergeCell ref="A13:C13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8A20732C5766439DE611A14AD8CB07" ma:contentTypeVersion="13" ma:contentTypeDescription="Vytvoří nový dokument" ma:contentTypeScope="" ma:versionID="1a16027a8a729a0c6aca23d9f12fc365">
  <xsd:schema xmlns:xsd="http://www.w3.org/2001/XMLSchema" xmlns:xs="http://www.w3.org/2001/XMLSchema" xmlns:p="http://schemas.microsoft.com/office/2006/metadata/properties" xmlns:ns2="14d87ee8-dabd-4110-9a84-8bff7c3c900d" xmlns:ns3="a2eebd31-0ec9-47f7-8b07-c760723f2437" targetNamespace="http://schemas.microsoft.com/office/2006/metadata/properties" ma:root="true" ma:fieldsID="266a2bd7f570e0b4ecfb7d207f8890d0" ns2:_="" ns3:_="">
    <xsd:import namespace="14d87ee8-dabd-4110-9a84-8bff7c3c900d"/>
    <xsd:import namespace="a2eebd31-0ec9-47f7-8b07-c760723f24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d87ee8-dabd-4110-9a84-8bff7c3c90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eebd31-0ec9-47f7-8b07-c760723f243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d87ee8-dabd-4110-9a84-8bff7c3c900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F2C25C1-9043-4226-BEC6-9A1AC4F4CB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d87ee8-dabd-4110-9a84-8bff7c3c900d"/>
    <ds:schemaRef ds:uri="a2eebd31-0ec9-47f7-8b07-c760723f24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1C6BB29-DD88-46D9-8504-52AF3DDCE13F}">
  <ds:schemaRefs>
    <ds:schemaRef ds:uri="http://schemas.microsoft.com/office/2006/metadata/properties"/>
    <ds:schemaRef ds:uri="http://schemas.microsoft.com/office/infopath/2007/PartnerControls"/>
    <ds:schemaRef ds:uri="7a75dd8b-c2eb-48b1-9545-83d6deb42fcc"/>
    <ds:schemaRef ds:uri="3c892bc3-6c64-4a5d-812a-2063c090feb7"/>
    <ds:schemaRef ds:uri="14d87ee8-dabd-4110-9a84-8bff7c3c900d"/>
  </ds:schemaRefs>
</ds:datastoreItem>
</file>

<file path=customXml/itemProps3.xml><?xml version="1.0" encoding="utf-8"?>
<ds:datastoreItem xmlns:ds="http://schemas.openxmlformats.org/officeDocument/2006/customXml" ds:itemID="{2C31F2A6-7F78-4068-B129-B6D283924DA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Cable Trays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Moser Michael (MOMI 31)</dc:creator>
  <cp:lastModifiedBy>Lucie Lukášová</cp:lastModifiedBy>
  <dcterms:created xsi:type="dcterms:W3CDTF">2025-04-29T08:36:17Z</dcterms:created>
  <dcterms:modified xsi:type="dcterms:W3CDTF">2025-12-17T05:16:31Z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0x010100FE8A20732C5766439DE611A14AD8CB07</vt:lpwstr>
  </property>
  <property fmtid="{D5CDD505-2E9C-101B-9397-08002B2CF9AE}" pid="3" name="MediaServiceImageTags">
    <vt:lpwstr/>
  </property>
</Properties>
</file>